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15" windowHeight="6615" firstSheet="2" activeTab="2"/>
  </bookViews>
  <sheets>
    <sheet name="2008 reseal" sheetId="1" r:id="rId1"/>
    <sheet name="2008 contracts" sheetId="2" r:id="rId2"/>
    <sheet name="2012 Contracts" sheetId="3" r:id="rId3"/>
  </sheets>
  <definedNames>
    <definedName name="_xlnm.Print_Titles" localSheetId="1">'2008 contracts'!$1:$1</definedName>
    <definedName name="_xlnm.Print_Titles" localSheetId="0">'2008 reseal'!$1:$1</definedName>
    <definedName name="_xlnm.Print_Titles" localSheetId="2">'2012 Contracts'!$2:$2</definedName>
  </definedNames>
  <calcPr fullCalcOnLoad="1"/>
</workbook>
</file>

<file path=xl/sharedStrings.xml><?xml version="1.0" encoding="utf-8"?>
<sst xmlns="http://schemas.openxmlformats.org/spreadsheetml/2006/main" count="192" uniqueCount="165">
  <si>
    <t>JOB NO.</t>
  </si>
  <si>
    <t>LOCATION</t>
  </si>
  <si>
    <t>488.03.02</t>
  </si>
  <si>
    <t>Grub, grade, and gravel Prospect and Marsh</t>
  </si>
  <si>
    <t>488.03.03</t>
  </si>
  <si>
    <t>Gravel, Grade and Pave Jerome starting at Township line and going North</t>
  </si>
  <si>
    <t>50 % paid</t>
  </si>
  <si>
    <t>Progress Billings paid</t>
  </si>
  <si>
    <t>Outstanding Billings</t>
  </si>
  <si>
    <t>488.06.02</t>
  </si>
  <si>
    <t>3/26/08</t>
  </si>
  <si>
    <t>Overlay Jerome Ave @ Nichols Lake</t>
  </si>
  <si>
    <t>488.06.03</t>
  </si>
  <si>
    <t>3/27/08</t>
  </si>
  <si>
    <t>Wedge and Overlay Lincoln between M-37 and Centerline</t>
  </si>
  <si>
    <t>488.08.04</t>
  </si>
  <si>
    <t>Wedge and Overlay 6 Mile between Elm and Locust</t>
  </si>
  <si>
    <t>488.08.05</t>
  </si>
  <si>
    <t>Wedge and Overlay Pine between 6 MI and Polk</t>
  </si>
  <si>
    <t>488.08.06</t>
  </si>
  <si>
    <t>5/28/08</t>
  </si>
  <si>
    <t>Wedge and Overlay 6 mile between Pine and Locust</t>
  </si>
  <si>
    <t>488.09.04</t>
  </si>
  <si>
    <t>Wedge and Overlay Cypress Ave between 3 MI and 4 MI</t>
  </si>
  <si>
    <t>488.09.05</t>
  </si>
  <si>
    <t>3/28/08</t>
  </si>
  <si>
    <t>Wedge and Overlay Cypress Ave between 4 MI and 5 Mile</t>
  </si>
  <si>
    <t>488.11.05</t>
  </si>
  <si>
    <t>Grub, Grade, and Gravel Baldwin starting @ 3 Mile and goIng North for approx. 1500 feet</t>
  </si>
  <si>
    <t>488.11.06</t>
  </si>
  <si>
    <t>6/25/08</t>
  </si>
  <si>
    <t>Grub, Grade, and Gravel Baldwin starting @ 3 Mile and goIng North for approx. 1000' to address of 2795</t>
  </si>
  <si>
    <t>488.12.03</t>
  </si>
  <si>
    <t>Start at 7370 Jefferson and ditch going west</t>
  </si>
  <si>
    <t>488.12.04</t>
  </si>
  <si>
    <t>Wedge and Overlay Adams from Fitzgerlad to Dickinson</t>
  </si>
  <si>
    <t>488.12.05</t>
  </si>
  <si>
    <t>Wedge and Overlay Madison &amp; Fitzgerald between 5 MI and Adams</t>
  </si>
  <si>
    <t>488.13.10</t>
  </si>
  <si>
    <t>Wedge and Overlay 44th between Green and Comstock</t>
  </si>
  <si>
    <t>488.13.11</t>
  </si>
  <si>
    <t xml:space="preserve">Wedge and Overlay Dickinson from 40th to 48th </t>
  </si>
  <si>
    <t>488.14.06</t>
  </si>
  <si>
    <t>12/12/07</t>
  </si>
  <si>
    <t xml:space="preserve">Overlay Croswell between 16th and 24th </t>
  </si>
  <si>
    <t>488.14.07</t>
  </si>
  <si>
    <t xml:space="preserve">Overlay Crosweel between 8th and 16th </t>
  </si>
  <si>
    <t>488.14.08</t>
  </si>
  <si>
    <t>03/26/08</t>
  </si>
  <si>
    <t>Overlay Midway Dr @ Robinson Lake</t>
  </si>
  <si>
    <t>488.14.09</t>
  </si>
  <si>
    <t>Overlay Woodlawn @ Robinson Lake</t>
  </si>
  <si>
    <t>488.14.10</t>
  </si>
  <si>
    <t>Overlay Oakland Dr @ Robinson Lake</t>
  </si>
  <si>
    <t>488.14.11</t>
  </si>
  <si>
    <t>5/16/08</t>
  </si>
  <si>
    <t>Replace Culvert on 12th b/w Baldwin and Croswell</t>
  </si>
  <si>
    <t>488.15.03</t>
  </si>
  <si>
    <t>5-23-07</t>
  </si>
  <si>
    <t>Grub Grade, Gravel and Pave Walnut starting at 32nd and giong south for 2700 ft</t>
  </si>
  <si>
    <t>488.15.04</t>
  </si>
  <si>
    <t>Pave &amp; Shoulder Gravel Walnut Ave from 8th to 24th</t>
  </si>
  <si>
    <t>488.15.05</t>
  </si>
  <si>
    <t>Grade, Gravel and Pave Walnut starting at 40th and giong north</t>
  </si>
  <si>
    <t>?</t>
  </si>
  <si>
    <t>488.17.10</t>
  </si>
  <si>
    <t>Grub, Grade and Gravel 80th east of Beech</t>
  </si>
  <si>
    <t>488.17.19</t>
  </si>
  <si>
    <t>6/16/08</t>
  </si>
  <si>
    <t>Grub, Grade, and Slage Lake Street From Tanowitz to End</t>
  </si>
  <si>
    <t>488.18.03</t>
  </si>
  <si>
    <t>4-16-08</t>
  </si>
  <si>
    <t xml:space="preserve">Grub, Grade and Gravel Oak between Croton and 56th </t>
  </si>
  <si>
    <t>488.20.04</t>
  </si>
  <si>
    <t>3-27-08</t>
  </si>
  <si>
    <t xml:space="preserve">Wedge and Overlay Lake drive starting at Green and going east </t>
  </si>
  <si>
    <t>488.20.05</t>
  </si>
  <si>
    <t>Overlay with valley gutter, Lee Street and approx 400 feet of Chamberlian</t>
  </si>
  <si>
    <t>488.21.09</t>
  </si>
  <si>
    <t>2/27/08</t>
  </si>
  <si>
    <t>Rebuild and Relocate intersection of Brucker and 112th</t>
  </si>
  <si>
    <t>488.21.10</t>
  </si>
  <si>
    <t>Rebuild and Relocate intersection of 108th @ Green</t>
  </si>
  <si>
    <t>488.22.06</t>
  </si>
  <si>
    <t>4-24-07</t>
  </si>
  <si>
    <t>Grub, grade, gravel, pave Sand Beach Drive</t>
  </si>
  <si>
    <t>488.22.10</t>
  </si>
  <si>
    <t>11-28-07</t>
  </si>
  <si>
    <t>Grub, grade, gravel, pave 104th west of Croswell</t>
  </si>
  <si>
    <t>488.23.15</t>
  </si>
  <si>
    <t>6-7-08</t>
  </si>
  <si>
    <t>Grade and Pave 132nd St and Walnut</t>
  </si>
  <si>
    <t>488.24.10</t>
  </si>
  <si>
    <t xml:space="preserve">Grub, grade and gravel beech and butternut between 112th and 120th </t>
  </si>
  <si>
    <t>488.24.11</t>
  </si>
  <si>
    <t>Wedge and Overlay 128th between Balsam and Butternut</t>
  </si>
  <si>
    <t>488.24.12</t>
  </si>
  <si>
    <t>1/23/08</t>
  </si>
  <si>
    <t>Grade, Gravel &amp; Pave intersection of 128th and Butternut Ave</t>
  </si>
  <si>
    <t>Contract $ Amount</t>
  </si>
  <si>
    <t>488.17.20</t>
  </si>
  <si>
    <t>7/30/08</t>
  </si>
  <si>
    <t>Grub, Grade, Gravel Tannewitz between 92nd and Lake Street</t>
  </si>
  <si>
    <t>pulverized thebo</t>
  </si>
  <si>
    <t>488.08.07</t>
  </si>
  <si>
    <t>488.19.08</t>
  </si>
  <si>
    <t>Place GeoGrid 21AA Limestone</t>
  </si>
  <si>
    <t>488.19.04</t>
  </si>
  <si>
    <t>GGG and Pave 80th from Bingham to N. River</t>
  </si>
  <si>
    <t>488.19.09</t>
  </si>
  <si>
    <t>Grade and Slag Luce between 48th and 56th</t>
  </si>
  <si>
    <t>488.15.06</t>
  </si>
  <si>
    <t>Replace Culvert on 28th street east of Oak</t>
  </si>
  <si>
    <t>488.13.07</t>
  </si>
  <si>
    <t>Dith and install culvert on Comstock</t>
  </si>
  <si>
    <t>TOTAL PAID</t>
  </si>
  <si>
    <t>(OVER) UNDER CONTRACT $</t>
  </si>
  <si>
    <t>497.11.05</t>
  </si>
  <si>
    <t>Reseal Luce @ White River</t>
  </si>
  <si>
    <t>497.12.01</t>
  </si>
  <si>
    <t>Reseal Green north of 1 Mile</t>
  </si>
  <si>
    <t>497.12.02</t>
  </si>
  <si>
    <t>Reseal Maplie Island b/w 4 and 6 Mile</t>
  </si>
  <si>
    <t>497.23.07.2007</t>
  </si>
  <si>
    <t>Wedge and Reseal 110th b/w Oak and Paw Paw</t>
  </si>
  <si>
    <t>497.23.16</t>
  </si>
  <si>
    <t>497.23.17</t>
  </si>
  <si>
    <t>Reseal Oak b/w 100th and 120th</t>
  </si>
  <si>
    <t>497.23.18</t>
  </si>
  <si>
    <t>Reseal 104th between Willow and M-37</t>
  </si>
  <si>
    <t>497.24.13</t>
  </si>
  <si>
    <t>Wedge and Reseal 136th b/w Elm and Juniper</t>
  </si>
  <si>
    <t>Wedge and Reseal 136th b/w Spruce and Willow</t>
  </si>
  <si>
    <t>TOWNSHIP</t>
  </si>
  <si>
    <t>CROTON</t>
  </si>
  <si>
    <t>ASHLAND</t>
  </si>
  <si>
    <t>GRANT</t>
  </si>
  <si>
    <t>ENSLEY</t>
  </si>
  <si>
    <t>DENVER</t>
  </si>
  <si>
    <t>BRIDGETON</t>
  </si>
  <si>
    <t>PROJECT</t>
  </si>
  <si>
    <t>LILLEY</t>
  </si>
  <si>
    <t>Replace Culvert on Beaver Road East of Greenly</t>
  </si>
  <si>
    <t>CURRENT 2012 TOWNSHIP PROJECTS</t>
  </si>
  <si>
    <t>Grade and Limestone Dickinson Avenue North of 4 Mile</t>
  </si>
  <si>
    <t>EVERETT</t>
  </si>
  <si>
    <t>Grade and Limeston 24th between Walnut and Spruce</t>
  </si>
  <si>
    <t>Grub, Grade and Gravel Cottonwood South of M-82</t>
  </si>
  <si>
    <t>Grub, Grade and Gravel Cypress North of 56th Street</t>
  </si>
  <si>
    <t>GARFIELD</t>
  </si>
  <si>
    <t>Wedge and Reseal 68th between Ferris and Centerline</t>
  </si>
  <si>
    <t>Reseal Felch between N. River Drive and M-82</t>
  </si>
  <si>
    <t>Grade and Gravel 112th West of Warner</t>
  </si>
  <si>
    <t xml:space="preserve">Grub, Grade and Gravel Alger North of 112th </t>
  </si>
  <si>
    <t>Ditch and place culverts on Wisner North of 104th and pave intersection</t>
  </si>
  <si>
    <t>Grade, Gravel and Pave with Valley Gutter Easter and Lakeview</t>
  </si>
  <si>
    <t>Remove and replace culverts on 128th at Rogue River</t>
  </si>
  <si>
    <t>Grub, grade and gravel Hemlock Avenue between 123th and 128th and 128th between Hemlock and Pear Avenue</t>
  </si>
  <si>
    <t>Grade, gravel and create leaching basin on El Camino Drive</t>
  </si>
  <si>
    <t>Grade, gravel and Pave Carol Street starting at Mundy and going East approximately 2,000 feet</t>
  </si>
  <si>
    <t>Wedge and Reseal 22 Mile between Elm and Locust</t>
  </si>
  <si>
    <t>Reseal Elm between 128th and 136th</t>
  </si>
  <si>
    <t>Grub, grade and gravel Elm between 112th and 120th</t>
  </si>
  <si>
    <t>Reseal Butternut Ave between 120th and 128th</t>
  </si>
  <si>
    <t>Reseal Oak and Balsam between 120th and 124th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</si>
</sst>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m/d/yy;@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_(&quot;$&quot;* #,##0.000000000_);_(&quot;$&quot;* \(#,##0.000000000\);_(&quot;$&quot;* &quot;-&quot;??_);_(@_)"/>
    <numFmt numFmtId="175" formatCode="_(&quot;$&quot;* #,##0.0000000000_);_(&quot;$&quot;* \(#,##0.0000000000\);_(&quot;$&quot;* &quot;-&quot;??_);_(@_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0">
    <font>
      <sz val="10"/>
      <name val="Arial"/>
      <family val="0"/>
    </font>
    <font>
      <b/>
      <sz val="12"/>
      <name val="Arial"/>
      <family val="2"/>
    </font>
    <font>
      <b/>
      <sz val="12"/>
      <name val="Comic Sans MS"/>
      <family val="4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12"/>
      <name val="Comic Sans MS"/>
      <family val="4"/>
    </font>
    <font>
      <b/>
      <sz val="12"/>
      <color indexed="12"/>
      <name val="Arial"/>
      <family val="2"/>
    </font>
    <font>
      <b/>
      <sz val="12"/>
      <color indexed="53"/>
      <name val="Comic Sans MS"/>
      <family val="4"/>
    </font>
    <font>
      <b/>
      <sz val="12"/>
      <color indexed="53"/>
      <name val="Arial"/>
      <family val="2"/>
    </font>
    <font>
      <b/>
      <sz val="10"/>
      <name val="Comic Sans MS"/>
      <family val="4"/>
    </font>
    <font>
      <b/>
      <sz val="24"/>
      <name val="Arial"/>
      <family val="2"/>
    </font>
    <font>
      <sz val="24"/>
      <name val="Arial"/>
      <family val="2"/>
    </font>
    <font>
      <b/>
      <sz val="16"/>
      <name val="Comic Sans MS"/>
      <family val="4"/>
    </font>
    <font>
      <b/>
      <sz val="16"/>
      <name val="Arial"/>
      <family val="2"/>
    </font>
    <font>
      <b/>
      <sz val="14"/>
      <color indexed="12"/>
      <name val="Comic Sans MS"/>
      <family val="4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166" fontId="1" fillId="0" borderId="0" xfId="17" applyNumberFormat="1" applyFont="1" applyAlignment="1">
      <alignment horizontal="center"/>
    </xf>
    <xf numFmtId="166" fontId="1" fillId="0" borderId="0" xfId="17" applyNumberFormat="1" applyFont="1" applyAlignment="1">
      <alignment wrapText="1"/>
    </xf>
    <xf numFmtId="166" fontId="1" fillId="0" borderId="0" xfId="17" applyNumberFormat="1" applyFont="1" applyAlignment="1">
      <alignment/>
    </xf>
    <xf numFmtId="166" fontId="2" fillId="0" borderId="1" xfId="17" applyNumberFormat="1" applyFont="1" applyBorder="1" applyAlignment="1">
      <alignment horizontal="center" wrapText="1"/>
    </xf>
    <xf numFmtId="16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166" fontId="1" fillId="0" borderId="0" xfId="17" applyNumberFormat="1" applyFont="1" applyFill="1" applyAlignment="1">
      <alignment horizontal="center"/>
    </xf>
    <xf numFmtId="166" fontId="1" fillId="0" borderId="0" xfId="17" applyNumberFormat="1" applyFont="1" applyFill="1" applyAlignment="1">
      <alignment wrapText="1"/>
    </xf>
    <xf numFmtId="166" fontId="1" fillId="0" borderId="0" xfId="17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166" fontId="6" fillId="0" borderId="0" xfId="17" applyNumberFormat="1" applyFont="1" applyAlignment="1">
      <alignment/>
    </xf>
    <xf numFmtId="166" fontId="7" fillId="0" borderId="1" xfId="17" applyNumberFormat="1" applyFont="1" applyBorder="1" applyAlignment="1">
      <alignment horizontal="center" wrapText="1"/>
    </xf>
    <xf numFmtId="166" fontId="8" fillId="0" borderId="0" xfId="17" applyNumberFormat="1" applyFont="1" applyAlignment="1">
      <alignment/>
    </xf>
    <xf numFmtId="166" fontId="7" fillId="2" borderId="1" xfId="17" applyNumberFormat="1" applyFont="1" applyFill="1" applyBorder="1" applyAlignment="1">
      <alignment horizontal="center" wrapText="1"/>
    </xf>
    <xf numFmtId="166" fontId="8" fillId="2" borderId="0" xfId="17" applyNumberFormat="1" applyFont="1" applyFill="1" applyAlignment="1">
      <alignment/>
    </xf>
    <xf numFmtId="166" fontId="9" fillId="0" borderId="1" xfId="17" applyNumberFormat="1" applyFont="1" applyFill="1" applyBorder="1" applyAlignment="1">
      <alignment horizontal="center" wrapText="1"/>
    </xf>
    <xf numFmtId="166" fontId="10" fillId="0" borderId="0" xfId="17" applyNumberFormat="1" applyFont="1" applyFill="1" applyAlignment="1">
      <alignment/>
    </xf>
    <xf numFmtId="166" fontId="11" fillId="0" borderId="1" xfId="17" applyNumberFormat="1" applyFont="1" applyBorder="1" applyAlignment="1">
      <alignment horizontal="center" wrapText="1"/>
    </xf>
    <xf numFmtId="166" fontId="4" fillId="0" borderId="0" xfId="17" applyNumberFormat="1" applyFont="1" applyFill="1" applyBorder="1" applyAlignment="1">
      <alignment/>
    </xf>
    <xf numFmtId="166" fontId="1" fillId="0" borderId="2" xfId="17" applyNumberFormat="1" applyFont="1" applyFill="1" applyBorder="1" applyAlignment="1">
      <alignment/>
    </xf>
    <xf numFmtId="166" fontId="1" fillId="2" borderId="2" xfId="17" applyNumberFormat="1" applyFont="1" applyFill="1" applyBorder="1" applyAlignment="1">
      <alignment/>
    </xf>
    <xf numFmtId="49" fontId="4" fillId="0" borderId="0" xfId="0" applyNumberFormat="1" applyFont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/>
    </xf>
    <xf numFmtId="49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 wrapText="1"/>
    </xf>
    <xf numFmtId="49" fontId="18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left" indent="8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pane ySplit="1" topLeftCell="BM2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9.28125" style="5" customWidth="1"/>
    <col min="2" max="2" width="14.8515625" style="5" hidden="1" customWidth="1"/>
    <col min="3" max="3" width="30.7109375" style="2" customWidth="1"/>
    <col min="4" max="4" width="14.421875" style="6" customWidth="1"/>
    <col min="5" max="5" width="13.421875" style="7" customWidth="1"/>
    <col min="6" max="6" width="13.57421875" style="8" customWidth="1"/>
    <col min="7" max="7" width="14.7109375" style="22" customWidth="1"/>
    <col min="8" max="8" width="4.00390625" style="20" customWidth="1"/>
    <col min="9" max="16384" width="9.140625" style="1" customWidth="1"/>
  </cols>
  <sheetData>
    <row r="1" spans="1:8" ht="57" customHeight="1" thickBot="1">
      <c r="A1" s="3" t="s">
        <v>0</v>
      </c>
      <c r="B1" s="3"/>
      <c r="C1" s="4" t="s">
        <v>1</v>
      </c>
      <c r="D1" s="9" t="s">
        <v>99</v>
      </c>
      <c r="E1" s="9" t="s">
        <v>6</v>
      </c>
      <c r="F1" s="9" t="s">
        <v>7</v>
      </c>
      <c r="G1" s="21" t="s">
        <v>115</v>
      </c>
      <c r="H1" s="19"/>
    </row>
    <row r="2" spans="1:7" ht="33.75" customHeight="1">
      <c r="A2" s="5" t="s">
        <v>117</v>
      </c>
      <c r="C2" s="2" t="s">
        <v>118</v>
      </c>
      <c r="D2" s="6">
        <v>11075</v>
      </c>
      <c r="F2" s="8">
        <v>12081.58</v>
      </c>
      <c r="G2" s="22">
        <f aca="true" t="shared" si="0" ref="G2:G9">F2+E2</f>
        <v>12081.58</v>
      </c>
    </row>
    <row r="3" spans="1:7" ht="45" customHeight="1">
      <c r="A3" s="5" t="s">
        <v>119</v>
      </c>
      <c r="C3" s="2" t="s">
        <v>120</v>
      </c>
      <c r="D3" s="6">
        <v>7145</v>
      </c>
      <c r="F3" s="7">
        <v>8594.61</v>
      </c>
      <c r="G3" s="22">
        <f t="shared" si="0"/>
        <v>8594.61</v>
      </c>
    </row>
    <row r="4" spans="1:7" ht="31.5">
      <c r="A4" s="5" t="s">
        <v>121</v>
      </c>
      <c r="C4" s="2" t="s">
        <v>122</v>
      </c>
      <c r="D4" s="6">
        <v>19900</v>
      </c>
      <c r="F4" s="8">
        <v>12995.96</v>
      </c>
      <c r="G4" s="22">
        <f t="shared" si="0"/>
        <v>12995.96</v>
      </c>
    </row>
    <row r="5" spans="1:7" ht="31.5">
      <c r="A5" s="29" t="s">
        <v>123</v>
      </c>
      <c r="C5" s="2" t="s">
        <v>124</v>
      </c>
      <c r="D5" s="6">
        <v>15675</v>
      </c>
      <c r="F5" s="8">
        <f>8951.26+2825.69</f>
        <v>11776.95</v>
      </c>
      <c r="G5" s="22">
        <f t="shared" si="0"/>
        <v>11776.95</v>
      </c>
    </row>
    <row r="6" spans="1:7" ht="31.5">
      <c r="A6" s="5" t="s">
        <v>125</v>
      </c>
      <c r="C6" s="2" t="s">
        <v>132</v>
      </c>
      <c r="D6" s="6">
        <v>23200</v>
      </c>
      <c r="F6" s="8">
        <v>14902</v>
      </c>
      <c r="G6" s="22">
        <f t="shared" si="0"/>
        <v>14902</v>
      </c>
    </row>
    <row r="7" spans="1:7" ht="31.5">
      <c r="A7" s="5" t="s">
        <v>126</v>
      </c>
      <c r="C7" s="2" t="s">
        <v>127</v>
      </c>
      <c r="D7" s="6">
        <v>8325</v>
      </c>
      <c r="F7" s="8">
        <v>7778.37</v>
      </c>
      <c r="G7" s="22">
        <f t="shared" si="0"/>
        <v>7778.37</v>
      </c>
    </row>
    <row r="8" spans="1:7" ht="31.5">
      <c r="A8" s="5" t="s">
        <v>128</v>
      </c>
      <c r="C8" s="2" t="s">
        <v>129</v>
      </c>
      <c r="D8" s="6">
        <v>10350</v>
      </c>
      <c r="F8" s="8">
        <v>5514.35</v>
      </c>
      <c r="G8" s="22">
        <f t="shared" si="0"/>
        <v>5514.35</v>
      </c>
    </row>
    <row r="9" spans="1:7" ht="31.5">
      <c r="A9" s="5" t="s">
        <v>130</v>
      </c>
      <c r="C9" s="2" t="s">
        <v>131</v>
      </c>
      <c r="D9" s="6">
        <v>41287.5</v>
      </c>
      <c r="F9" s="8">
        <v>36009.91</v>
      </c>
      <c r="G9" s="22">
        <f t="shared" si="0"/>
        <v>36009.91</v>
      </c>
    </row>
    <row r="11" ht="16.5" thickBot="1">
      <c r="G11" s="28">
        <f>SUM(G2:G10)</f>
        <v>109653.73000000001</v>
      </c>
    </row>
    <row r="12" ht="16.5" thickTop="1"/>
  </sheetData>
  <sheetProtection/>
  <printOptions/>
  <pageMargins left="0.5" right="0.5" top="0.16" bottom="0.25" header="0.5" footer="0.16"/>
  <pageSetup horizontalDpi="600" verticalDpi="600" orientation="landscape" scale="85" r:id="rId1"/>
  <headerFooter alignWithMargins="0">
    <oddFooter>&amp;L&amp;"Arial,Bold Italic"&amp;6&amp;Z&amp;F&amp;A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pane ySplit="1" topLeftCell="BM2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13.00390625" style="5" customWidth="1"/>
    <col min="2" max="2" width="14.8515625" style="5" hidden="1" customWidth="1"/>
    <col min="3" max="3" width="30.7109375" style="2" customWidth="1"/>
    <col min="4" max="4" width="14.421875" style="6" customWidth="1"/>
    <col min="5" max="5" width="13.421875" style="7" customWidth="1"/>
    <col min="6" max="6" width="13.57421875" style="8" customWidth="1"/>
    <col min="7" max="7" width="14.7109375" style="22" customWidth="1"/>
    <col min="8" max="8" width="4.00390625" style="20" customWidth="1"/>
    <col min="9" max="9" width="14.421875" style="15" customWidth="1"/>
    <col min="10" max="10" width="3.8515625" style="15" customWidth="1"/>
    <col min="11" max="11" width="14.421875" style="8" customWidth="1"/>
    <col min="12" max="16384" width="9.140625" style="1" customWidth="1"/>
  </cols>
  <sheetData>
    <row r="1" spans="1:11" ht="57" customHeight="1" thickBot="1">
      <c r="A1" s="3" t="s">
        <v>0</v>
      </c>
      <c r="B1" s="3"/>
      <c r="C1" s="4" t="s">
        <v>1</v>
      </c>
      <c r="D1" s="9" t="s">
        <v>99</v>
      </c>
      <c r="E1" s="9" t="s">
        <v>6</v>
      </c>
      <c r="F1" s="9" t="s">
        <v>7</v>
      </c>
      <c r="G1" s="21" t="s">
        <v>115</v>
      </c>
      <c r="H1" s="19"/>
      <c r="I1" s="23" t="s">
        <v>8</v>
      </c>
      <c r="J1" s="23"/>
      <c r="K1" s="25" t="s">
        <v>116</v>
      </c>
    </row>
    <row r="2" spans="1:11" ht="33.75" customHeight="1">
      <c r="A2" s="5" t="s">
        <v>2</v>
      </c>
      <c r="C2" s="2" t="s">
        <v>3</v>
      </c>
      <c r="D2" s="6">
        <v>44200</v>
      </c>
      <c r="E2" s="7">
        <v>0</v>
      </c>
      <c r="F2" s="8">
        <f>28557.43+2811+625.16</f>
        <v>31993.59</v>
      </c>
      <c r="G2" s="22">
        <f>F2+E2</f>
        <v>31993.59</v>
      </c>
      <c r="K2" s="8">
        <f>D2-E2-F2-I2</f>
        <v>12206.41</v>
      </c>
    </row>
    <row r="3" spans="1:11" ht="45" customHeight="1">
      <c r="A3" s="5" t="s">
        <v>4</v>
      </c>
      <c r="C3" s="2" t="s">
        <v>5</v>
      </c>
      <c r="D3" s="6">
        <v>21500</v>
      </c>
      <c r="E3" s="7">
        <v>0</v>
      </c>
      <c r="F3" s="7">
        <f>10750+223</f>
        <v>10973</v>
      </c>
      <c r="G3" s="22">
        <f>F3+E3</f>
        <v>10973</v>
      </c>
      <c r="I3" s="14"/>
      <c r="J3" s="14"/>
      <c r="K3" s="8">
        <f aca="true" t="shared" si="0" ref="K3:K26">D3-E3-F3-I3</f>
        <v>10527</v>
      </c>
    </row>
    <row r="4" spans="1:11" ht="31.5">
      <c r="A4" s="5" t="s">
        <v>9</v>
      </c>
      <c r="B4" s="5" t="s">
        <v>10</v>
      </c>
      <c r="C4" s="2" t="s">
        <v>11</v>
      </c>
      <c r="D4" s="6">
        <v>27500</v>
      </c>
      <c r="E4" s="7">
        <f>13750</f>
        <v>13750</v>
      </c>
      <c r="F4" s="8">
        <v>6774.46</v>
      </c>
      <c r="G4" s="22">
        <f>F4+E4</f>
        <v>20524.46</v>
      </c>
      <c r="K4" s="8">
        <f t="shared" si="0"/>
        <v>6975.54</v>
      </c>
    </row>
    <row r="5" spans="1:11" ht="47.25">
      <c r="A5" s="5" t="s">
        <v>12</v>
      </c>
      <c r="B5" s="5" t="s">
        <v>13</v>
      </c>
      <c r="C5" s="2" t="s">
        <v>14</v>
      </c>
      <c r="D5" s="6">
        <v>32650</v>
      </c>
      <c r="E5" s="7">
        <v>16325</v>
      </c>
      <c r="F5" s="8">
        <v>14796.22</v>
      </c>
      <c r="G5" s="22">
        <f>F5+E5</f>
        <v>31121.22</v>
      </c>
      <c r="K5" s="8">
        <f t="shared" si="0"/>
        <v>1528.7800000000007</v>
      </c>
    </row>
    <row r="6" spans="1:11" ht="31.5">
      <c r="A6" s="5" t="s">
        <v>15</v>
      </c>
      <c r="B6" s="5" t="s">
        <v>10</v>
      </c>
      <c r="C6" s="2" t="s">
        <v>16</v>
      </c>
      <c r="D6" s="6">
        <v>43600</v>
      </c>
      <c r="E6" s="7">
        <v>21800</v>
      </c>
      <c r="F6" s="8">
        <v>14427</v>
      </c>
      <c r="G6" s="22">
        <f aca="true" t="shared" si="1" ref="G6:G46">F6+E6</f>
        <v>36227</v>
      </c>
      <c r="K6" s="8">
        <f t="shared" si="0"/>
        <v>7373</v>
      </c>
    </row>
    <row r="7" spans="1:11" ht="31.5">
      <c r="A7" s="5" t="s">
        <v>17</v>
      </c>
      <c r="B7" s="5" t="s">
        <v>10</v>
      </c>
      <c r="C7" s="2" t="s">
        <v>18</v>
      </c>
      <c r="D7" s="6">
        <v>61400</v>
      </c>
      <c r="E7" s="7">
        <v>30700</v>
      </c>
      <c r="F7" s="8">
        <v>18383</v>
      </c>
      <c r="G7" s="22">
        <f t="shared" si="1"/>
        <v>49083</v>
      </c>
      <c r="K7" s="8">
        <f t="shared" si="0"/>
        <v>12317</v>
      </c>
    </row>
    <row r="8" spans="1:11" ht="31.5">
      <c r="A8" s="5" t="s">
        <v>19</v>
      </c>
      <c r="B8" s="5" t="s">
        <v>20</v>
      </c>
      <c r="C8" s="2" t="s">
        <v>21</v>
      </c>
      <c r="D8" s="6">
        <v>42100</v>
      </c>
      <c r="F8" s="8">
        <v>20000</v>
      </c>
      <c r="G8" s="22">
        <f t="shared" si="1"/>
        <v>20000</v>
      </c>
      <c r="I8" s="24">
        <v>15815.73</v>
      </c>
      <c r="J8" s="24"/>
      <c r="K8" s="8">
        <f t="shared" si="0"/>
        <v>6284.27</v>
      </c>
    </row>
    <row r="9" spans="1:11" ht="15.75">
      <c r="A9" s="5" t="s">
        <v>104</v>
      </c>
      <c r="B9" s="5" t="s">
        <v>20</v>
      </c>
      <c r="C9" s="2" t="s">
        <v>103</v>
      </c>
      <c r="D9" s="6">
        <v>750</v>
      </c>
      <c r="F9" s="8">
        <v>750</v>
      </c>
      <c r="G9" s="22">
        <f t="shared" si="1"/>
        <v>750</v>
      </c>
      <c r="K9" s="8">
        <f t="shared" si="0"/>
        <v>0</v>
      </c>
    </row>
    <row r="10" spans="1:11" ht="47.25">
      <c r="A10" s="5" t="s">
        <v>22</v>
      </c>
      <c r="B10" s="5" t="s">
        <v>10</v>
      </c>
      <c r="C10" s="2" t="s">
        <v>23</v>
      </c>
      <c r="D10" s="6">
        <v>36600</v>
      </c>
      <c r="E10" s="7">
        <v>18300</v>
      </c>
      <c r="F10" s="8">
        <v>0</v>
      </c>
      <c r="G10" s="22">
        <f t="shared" si="1"/>
        <v>18300</v>
      </c>
      <c r="K10" s="8">
        <f t="shared" si="0"/>
        <v>18300</v>
      </c>
    </row>
    <row r="11" spans="1:11" ht="47.25">
      <c r="A11" s="5" t="s">
        <v>24</v>
      </c>
      <c r="B11" s="5" t="s">
        <v>25</v>
      </c>
      <c r="C11" s="2" t="s">
        <v>26</v>
      </c>
      <c r="D11" s="6">
        <v>36600</v>
      </c>
      <c r="F11" s="8">
        <v>31740.6</v>
      </c>
      <c r="G11" s="22">
        <f t="shared" si="1"/>
        <v>31740.6</v>
      </c>
      <c r="K11" s="8">
        <f t="shared" si="0"/>
        <v>4859.4000000000015</v>
      </c>
    </row>
    <row r="12" spans="1:11" ht="63">
      <c r="A12" s="5" t="s">
        <v>27</v>
      </c>
      <c r="B12" s="5" t="s">
        <v>20</v>
      </c>
      <c r="C12" s="2" t="s">
        <v>28</v>
      </c>
      <c r="D12" s="6">
        <v>48560</v>
      </c>
      <c r="E12" s="7">
        <v>24280</v>
      </c>
      <c r="G12" s="22">
        <f t="shared" si="1"/>
        <v>24280</v>
      </c>
      <c r="K12" s="8">
        <f t="shared" si="0"/>
        <v>24280</v>
      </c>
    </row>
    <row r="13" spans="1:11" ht="78.75">
      <c r="A13" s="5" t="s">
        <v>29</v>
      </c>
      <c r="B13" s="5" t="s">
        <v>30</v>
      </c>
      <c r="C13" s="2" t="s">
        <v>31</v>
      </c>
      <c r="D13" s="6">
        <v>25600</v>
      </c>
      <c r="G13" s="22">
        <f t="shared" si="1"/>
        <v>0</v>
      </c>
      <c r="K13" s="8">
        <f t="shared" si="0"/>
        <v>25600</v>
      </c>
    </row>
    <row r="14" spans="1:11" ht="31.5">
      <c r="A14" s="5" t="s">
        <v>32</v>
      </c>
      <c r="B14" s="10">
        <v>39196</v>
      </c>
      <c r="C14" s="2" t="s">
        <v>33</v>
      </c>
      <c r="D14" s="6">
        <v>6130</v>
      </c>
      <c r="F14" s="8">
        <f>3587.67+335.44</f>
        <v>3923.11</v>
      </c>
      <c r="G14" s="22">
        <f t="shared" si="1"/>
        <v>3923.11</v>
      </c>
      <c r="K14" s="8">
        <f t="shared" si="0"/>
        <v>2206.89</v>
      </c>
    </row>
    <row r="15" spans="1:11" ht="47.25">
      <c r="A15" s="5" t="s">
        <v>34</v>
      </c>
      <c r="B15" s="10">
        <v>39534</v>
      </c>
      <c r="C15" s="2" t="s">
        <v>35</v>
      </c>
      <c r="D15" s="6">
        <v>23800</v>
      </c>
      <c r="E15" s="7">
        <v>11900</v>
      </c>
      <c r="F15" s="8">
        <v>6690.41</v>
      </c>
      <c r="G15" s="22">
        <f t="shared" si="1"/>
        <v>18590.41</v>
      </c>
      <c r="K15" s="8">
        <f t="shared" si="0"/>
        <v>5209.59</v>
      </c>
    </row>
    <row r="16" spans="1:11" ht="47.25">
      <c r="A16" s="5" t="s">
        <v>36</v>
      </c>
      <c r="B16" s="10">
        <v>39534</v>
      </c>
      <c r="C16" s="2" t="s">
        <v>37</v>
      </c>
      <c r="D16" s="6">
        <v>48100</v>
      </c>
      <c r="E16" s="7">
        <v>24050</v>
      </c>
      <c r="F16" s="8">
        <v>18042</v>
      </c>
      <c r="G16" s="22">
        <f t="shared" si="1"/>
        <v>42092</v>
      </c>
      <c r="K16" s="8">
        <f t="shared" si="0"/>
        <v>6008</v>
      </c>
    </row>
    <row r="17" spans="1:11" ht="31.5">
      <c r="A17" s="5" t="s">
        <v>113</v>
      </c>
      <c r="B17" s="5" t="s">
        <v>13</v>
      </c>
      <c r="C17" s="2" t="s">
        <v>114</v>
      </c>
      <c r="D17" s="6">
        <v>500</v>
      </c>
      <c r="F17" s="8">
        <f>250+49.5</f>
        <v>299.5</v>
      </c>
      <c r="G17" s="22">
        <f t="shared" si="1"/>
        <v>299.5</v>
      </c>
      <c r="K17" s="8">
        <f t="shared" si="0"/>
        <v>200.5</v>
      </c>
    </row>
    <row r="18" spans="1:11" ht="47.25">
      <c r="A18" s="5" t="s">
        <v>38</v>
      </c>
      <c r="B18" s="5" t="s">
        <v>13</v>
      </c>
      <c r="C18" s="2" t="s">
        <v>39</v>
      </c>
      <c r="D18" s="6">
        <v>43600</v>
      </c>
      <c r="E18" s="7">
        <v>21800</v>
      </c>
      <c r="F18" s="8">
        <v>15288.56</v>
      </c>
      <c r="G18" s="22">
        <f t="shared" si="1"/>
        <v>37088.56</v>
      </c>
      <c r="K18" s="8">
        <f t="shared" si="0"/>
        <v>6511.4400000000005</v>
      </c>
    </row>
    <row r="19" spans="1:11" ht="47.25">
      <c r="A19" s="5" t="s">
        <v>40</v>
      </c>
      <c r="B19" s="5" t="s">
        <v>13</v>
      </c>
      <c r="C19" s="2" t="s">
        <v>41</v>
      </c>
      <c r="D19" s="6">
        <v>42100</v>
      </c>
      <c r="E19" s="7">
        <v>21050</v>
      </c>
      <c r="F19" s="8">
        <v>15202</v>
      </c>
      <c r="G19" s="22">
        <f t="shared" si="1"/>
        <v>36252</v>
      </c>
      <c r="K19" s="8">
        <f t="shared" si="0"/>
        <v>5848</v>
      </c>
    </row>
    <row r="20" spans="1:11" ht="31.5">
      <c r="A20" s="5" t="s">
        <v>42</v>
      </c>
      <c r="B20" s="5" t="s">
        <v>43</v>
      </c>
      <c r="C20" s="2" t="s">
        <v>44</v>
      </c>
      <c r="D20" s="6">
        <v>44850</v>
      </c>
      <c r="E20" s="7">
        <v>22425</v>
      </c>
      <c r="F20" s="8">
        <v>15000</v>
      </c>
      <c r="G20" s="22">
        <f t="shared" si="1"/>
        <v>37425</v>
      </c>
      <c r="I20" s="24">
        <f>16324.58-15000</f>
        <v>1324.58</v>
      </c>
      <c r="J20" s="24"/>
      <c r="K20" s="8">
        <f t="shared" si="0"/>
        <v>6100.42</v>
      </c>
    </row>
    <row r="21" spans="1:11" ht="31.5">
      <c r="A21" s="5" t="s">
        <v>45</v>
      </c>
      <c r="B21" s="5" t="s">
        <v>43</v>
      </c>
      <c r="C21" s="2" t="s">
        <v>46</v>
      </c>
      <c r="D21" s="6">
        <v>36100</v>
      </c>
      <c r="E21" s="7">
        <v>18050</v>
      </c>
      <c r="F21" s="8">
        <f>10000+4040.69</f>
        <v>14040.69</v>
      </c>
      <c r="G21" s="22">
        <f t="shared" si="1"/>
        <v>32090.690000000002</v>
      </c>
      <c r="K21" s="8">
        <f t="shared" si="0"/>
        <v>4009.3099999999995</v>
      </c>
    </row>
    <row r="22" spans="1:11" ht="31.5">
      <c r="A22" s="5" t="s">
        <v>47</v>
      </c>
      <c r="B22" s="5" t="s">
        <v>48</v>
      </c>
      <c r="C22" s="2" t="s">
        <v>49</v>
      </c>
      <c r="D22" s="6">
        <v>5750</v>
      </c>
      <c r="E22" s="7">
        <v>2875</v>
      </c>
      <c r="F22" s="8">
        <v>2600.52</v>
      </c>
      <c r="G22" s="22">
        <f t="shared" si="1"/>
        <v>5475.52</v>
      </c>
      <c r="K22" s="8">
        <f t="shared" si="0"/>
        <v>274.48</v>
      </c>
    </row>
    <row r="23" spans="1:11" ht="31.5">
      <c r="A23" s="5" t="s">
        <v>50</v>
      </c>
      <c r="B23" s="5" t="s">
        <v>48</v>
      </c>
      <c r="C23" s="2" t="s">
        <v>51</v>
      </c>
      <c r="D23" s="6">
        <v>16950</v>
      </c>
      <c r="E23" s="7">
        <v>8475</v>
      </c>
      <c r="F23" s="8">
        <v>4604.13</v>
      </c>
      <c r="G23" s="22">
        <f t="shared" si="1"/>
        <v>13079.130000000001</v>
      </c>
      <c r="K23" s="8">
        <f t="shared" si="0"/>
        <v>3870.87</v>
      </c>
    </row>
    <row r="24" spans="1:11" s="16" customFormat="1" ht="31.5">
      <c r="A24" s="11" t="s">
        <v>52</v>
      </c>
      <c r="B24" s="11" t="s">
        <v>48</v>
      </c>
      <c r="C24" s="12" t="s">
        <v>53</v>
      </c>
      <c r="D24" s="13">
        <v>3750</v>
      </c>
      <c r="E24" s="14">
        <v>1875</v>
      </c>
      <c r="F24" s="15">
        <v>2174.24</v>
      </c>
      <c r="G24" s="22">
        <f t="shared" si="1"/>
        <v>4049.24</v>
      </c>
      <c r="H24" s="20"/>
      <c r="I24" s="15"/>
      <c r="J24" s="15"/>
      <c r="K24" s="15">
        <f t="shared" si="0"/>
        <v>-299.2399999999998</v>
      </c>
    </row>
    <row r="25" spans="1:11" ht="31.5">
      <c r="A25" s="5" t="s">
        <v>54</v>
      </c>
      <c r="B25" s="5" t="s">
        <v>55</v>
      </c>
      <c r="C25" s="2" t="s">
        <v>56</v>
      </c>
      <c r="D25" s="6">
        <v>1150</v>
      </c>
      <c r="F25" s="8">
        <v>1150</v>
      </c>
      <c r="G25" s="22">
        <f t="shared" si="1"/>
        <v>1150</v>
      </c>
      <c r="K25" s="8">
        <f t="shared" si="0"/>
        <v>0</v>
      </c>
    </row>
    <row r="26" spans="1:11" ht="63">
      <c r="A26" s="5" t="s">
        <v>57</v>
      </c>
      <c r="B26" s="5" t="s">
        <v>58</v>
      </c>
      <c r="C26" s="2" t="s">
        <v>59</v>
      </c>
      <c r="D26" s="6">
        <v>99304</v>
      </c>
      <c r="E26" s="7">
        <v>33670</v>
      </c>
      <c r="F26" s="8">
        <f>15982.85+46101.06</f>
        <v>62083.909999999996</v>
      </c>
      <c r="G26" s="22">
        <f t="shared" si="1"/>
        <v>95753.91</v>
      </c>
      <c r="K26" s="8">
        <f t="shared" si="0"/>
        <v>3550.090000000004</v>
      </c>
    </row>
    <row r="27" spans="1:7" ht="47.25">
      <c r="A27" s="5" t="s">
        <v>60</v>
      </c>
      <c r="B27" s="5" t="s">
        <v>58</v>
      </c>
      <c r="C27" s="2" t="s">
        <v>61</v>
      </c>
      <c r="D27" s="6" t="s">
        <v>64</v>
      </c>
      <c r="G27" s="22">
        <f t="shared" si="1"/>
        <v>0</v>
      </c>
    </row>
    <row r="28" spans="1:11" ht="47.25">
      <c r="A28" s="5" t="s">
        <v>62</v>
      </c>
      <c r="B28" s="5" t="s">
        <v>58</v>
      </c>
      <c r="C28" s="2" t="s">
        <v>63</v>
      </c>
      <c r="D28" s="6">
        <v>49080</v>
      </c>
      <c r="F28" s="8">
        <f>30831.01+14904.54</f>
        <v>45735.55</v>
      </c>
      <c r="G28" s="22">
        <f t="shared" si="1"/>
        <v>45735.55</v>
      </c>
      <c r="K28" s="8">
        <f>D28-E28-F28-I28</f>
        <v>3344.449999999997</v>
      </c>
    </row>
    <row r="29" spans="1:11" ht="31.5">
      <c r="A29" s="5" t="s">
        <v>111</v>
      </c>
      <c r="B29" s="5" t="s">
        <v>58</v>
      </c>
      <c r="C29" s="2" t="s">
        <v>112</v>
      </c>
      <c r="D29" s="6">
        <v>1000</v>
      </c>
      <c r="F29" s="8">
        <v>915</v>
      </c>
      <c r="G29" s="22">
        <f t="shared" si="1"/>
        <v>915</v>
      </c>
      <c r="K29" s="8">
        <f>D29-E29-F29-I29</f>
        <v>85</v>
      </c>
    </row>
    <row r="30" spans="1:11" ht="47.25">
      <c r="A30" s="5" t="s">
        <v>67</v>
      </c>
      <c r="B30" s="5" t="s">
        <v>68</v>
      </c>
      <c r="C30" s="2" t="s">
        <v>69</v>
      </c>
      <c r="D30" s="6">
        <v>29780</v>
      </c>
      <c r="F30" s="8">
        <v>3083</v>
      </c>
      <c r="G30" s="22">
        <f t="shared" si="1"/>
        <v>3083</v>
      </c>
      <c r="K30" s="8">
        <f>D30-E30-F30-I30</f>
        <v>26697</v>
      </c>
    </row>
    <row r="31" spans="1:11" ht="31.5">
      <c r="A31" s="5" t="s">
        <v>65</v>
      </c>
      <c r="B31" s="5" t="s">
        <v>68</v>
      </c>
      <c r="C31" s="2" t="s">
        <v>66</v>
      </c>
      <c r="D31" s="6">
        <v>69204</v>
      </c>
      <c r="E31" s="7">
        <v>34602</v>
      </c>
      <c r="F31" s="8">
        <f>21170.1+606.83</f>
        <v>21776.93</v>
      </c>
      <c r="G31" s="22">
        <f t="shared" si="1"/>
        <v>56378.93</v>
      </c>
      <c r="K31" s="8">
        <f>D31-E31-F31-I31</f>
        <v>12825.07</v>
      </c>
    </row>
    <row r="32" spans="1:7" ht="47.25">
      <c r="A32" s="5" t="s">
        <v>100</v>
      </c>
      <c r="B32" s="5" t="s">
        <v>101</v>
      </c>
      <c r="C32" s="2" t="s">
        <v>102</v>
      </c>
      <c r="D32" s="6">
        <v>101738</v>
      </c>
      <c r="G32" s="22">
        <f t="shared" si="1"/>
        <v>0</v>
      </c>
    </row>
    <row r="33" spans="1:11" s="16" customFormat="1" ht="47.25">
      <c r="A33" s="11" t="s">
        <v>70</v>
      </c>
      <c r="B33" s="11" t="s">
        <v>71</v>
      </c>
      <c r="C33" s="12" t="s">
        <v>72</v>
      </c>
      <c r="D33" s="13">
        <v>130224</v>
      </c>
      <c r="E33" s="14"/>
      <c r="F33" s="15">
        <f>17300+45188.49+39547.04+3164.09</f>
        <v>105199.62</v>
      </c>
      <c r="G33" s="22">
        <f t="shared" si="1"/>
        <v>105199.62</v>
      </c>
      <c r="H33" s="20"/>
      <c r="I33" s="15"/>
      <c r="J33" s="15"/>
      <c r="K33" s="15">
        <f aca="true" t="shared" si="2" ref="K33:K46">D33-E33-F33-I33</f>
        <v>25024.380000000005</v>
      </c>
    </row>
    <row r="34" spans="1:11" s="16" customFormat="1" ht="31.5">
      <c r="A34" s="11" t="s">
        <v>107</v>
      </c>
      <c r="B34" s="11"/>
      <c r="C34" s="12" t="s">
        <v>108</v>
      </c>
      <c r="D34" s="13">
        <v>280864</v>
      </c>
      <c r="E34" s="14">
        <v>125432</v>
      </c>
      <c r="F34" s="15">
        <f>84762.82+9184.13</f>
        <v>93946.95000000001</v>
      </c>
      <c r="G34" s="22">
        <f t="shared" si="1"/>
        <v>219378.95</v>
      </c>
      <c r="H34" s="20"/>
      <c r="I34" s="15"/>
      <c r="J34" s="15"/>
      <c r="K34" s="15">
        <f t="shared" si="2"/>
        <v>61485.04999999999</v>
      </c>
    </row>
    <row r="35" spans="1:11" s="16" customFormat="1" ht="31.5">
      <c r="A35" s="11" t="s">
        <v>105</v>
      </c>
      <c r="B35" s="11" t="s">
        <v>71</v>
      </c>
      <c r="C35" s="12" t="s">
        <v>106</v>
      </c>
      <c r="D35" s="13">
        <v>54400</v>
      </c>
      <c r="E35" s="14"/>
      <c r="F35" s="15">
        <f>42013.16+16400.46</f>
        <v>58413.62</v>
      </c>
      <c r="G35" s="22">
        <f t="shared" si="1"/>
        <v>58413.62</v>
      </c>
      <c r="H35" s="20"/>
      <c r="I35" s="15"/>
      <c r="J35" s="15"/>
      <c r="K35" s="15">
        <f t="shared" si="2"/>
        <v>-4013.6200000000026</v>
      </c>
    </row>
    <row r="36" spans="1:11" s="16" customFormat="1" ht="31.5">
      <c r="A36" s="11" t="s">
        <v>109</v>
      </c>
      <c r="B36" s="11" t="s">
        <v>71</v>
      </c>
      <c r="C36" s="12" t="s">
        <v>110</v>
      </c>
      <c r="D36" s="13">
        <v>16800</v>
      </c>
      <c r="E36" s="14"/>
      <c r="F36" s="15">
        <v>17608.2</v>
      </c>
      <c r="G36" s="22">
        <f t="shared" si="1"/>
        <v>17608.2</v>
      </c>
      <c r="H36" s="20"/>
      <c r="I36" s="15"/>
      <c r="J36" s="15"/>
      <c r="K36" s="15">
        <f t="shared" si="2"/>
        <v>-808.2000000000007</v>
      </c>
    </row>
    <row r="37" spans="1:11" ht="47.25">
      <c r="A37" s="5" t="s">
        <v>73</v>
      </c>
      <c r="B37" s="5" t="s">
        <v>74</v>
      </c>
      <c r="C37" s="2" t="s">
        <v>75</v>
      </c>
      <c r="D37" s="6">
        <v>40600</v>
      </c>
      <c r="F37" s="8">
        <f>36890.04+260.8</f>
        <v>37150.840000000004</v>
      </c>
      <c r="G37" s="22">
        <f t="shared" si="1"/>
        <v>37150.840000000004</v>
      </c>
      <c r="K37" s="8">
        <f t="shared" si="2"/>
        <v>3449.159999999996</v>
      </c>
    </row>
    <row r="38" spans="1:11" ht="47.25">
      <c r="A38" s="5" t="s">
        <v>76</v>
      </c>
      <c r="B38" s="5" t="s">
        <v>25</v>
      </c>
      <c r="C38" s="2" t="s">
        <v>77</v>
      </c>
      <c r="D38" s="6">
        <v>11200</v>
      </c>
      <c r="E38" s="7">
        <v>5600</v>
      </c>
      <c r="F38" s="8">
        <v>5925.56</v>
      </c>
      <c r="G38" s="22">
        <f t="shared" si="1"/>
        <v>11525.560000000001</v>
      </c>
      <c r="K38" s="8">
        <f t="shared" si="2"/>
        <v>-325.5600000000004</v>
      </c>
    </row>
    <row r="39" spans="1:11" ht="47.25">
      <c r="A39" s="5" t="s">
        <v>78</v>
      </c>
      <c r="B39" s="5" t="s">
        <v>79</v>
      </c>
      <c r="C39" s="2" t="s">
        <v>80</v>
      </c>
      <c r="D39" s="6">
        <v>31000</v>
      </c>
      <c r="E39" s="7">
        <v>10241.37</v>
      </c>
      <c r="F39" s="8">
        <v>9724</v>
      </c>
      <c r="G39" s="22">
        <f t="shared" si="1"/>
        <v>19965.370000000003</v>
      </c>
      <c r="K39" s="8">
        <f t="shared" si="2"/>
        <v>11034.629999999997</v>
      </c>
    </row>
    <row r="40" spans="1:11" ht="47.25">
      <c r="A40" s="5" t="s">
        <v>81</v>
      </c>
      <c r="B40" s="5" t="s">
        <v>79</v>
      </c>
      <c r="C40" s="2" t="s">
        <v>82</v>
      </c>
      <c r="D40" s="6">
        <v>20000</v>
      </c>
      <c r="E40" s="7">
        <v>9445.92</v>
      </c>
      <c r="F40" s="8">
        <v>15096.18</v>
      </c>
      <c r="G40" s="22">
        <f t="shared" si="1"/>
        <v>24542.1</v>
      </c>
      <c r="K40" s="8">
        <f t="shared" si="2"/>
        <v>-4542.1</v>
      </c>
    </row>
    <row r="41" spans="1:11" ht="31.5">
      <c r="A41" s="5" t="s">
        <v>83</v>
      </c>
      <c r="B41" s="5" t="s">
        <v>84</v>
      </c>
      <c r="C41" s="2" t="s">
        <v>85</v>
      </c>
      <c r="D41" s="6">
        <v>117200</v>
      </c>
      <c r="E41" s="7">
        <v>58600</v>
      </c>
      <c r="F41" s="8">
        <f>8035.75+67595.77</f>
        <v>75631.52</v>
      </c>
      <c r="G41" s="22">
        <f t="shared" si="1"/>
        <v>134231.52000000002</v>
      </c>
      <c r="K41" s="8">
        <f t="shared" si="2"/>
        <v>-17031.520000000004</v>
      </c>
    </row>
    <row r="42" spans="1:11" ht="31.5">
      <c r="A42" s="5" t="s">
        <v>86</v>
      </c>
      <c r="B42" s="5" t="s">
        <v>87</v>
      </c>
      <c r="C42" s="2" t="s">
        <v>88</v>
      </c>
      <c r="D42" s="6">
        <v>100772</v>
      </c>
      <c r="E42" s="7">
        <v>50386</v>
      </c>
      <c r="F42" s="8">
        <v>7605.95</v>
      </c>
      <c r="G42" s="22">
        <f t="shared" si="1"/>
        <v>57991.95</v>
      </c>
      <c r="K42" s="8">
        <f t="shared" si="2"/>
        <v>42780.05</v>
      </c>
    </row>
    <row r="43" spans="1:11" ht="31.5">
      <c r="A43" s="5" t="s">
        <v>89</v>
      </c>
      <c r="B43" s="5" t="s">
        <v>90</v>
      </c>
      <c r="C43" s="2" t="s">
        <v>91</v>
      </c>
      <c r="D43" s="6">
        <v>90000</v>
      </c>
      <c r="F43" s="8">
        <f>11140.34+74975.38</f>
        <v>86115.72</v>
      </c>
      <c r="G43" s="22">
        <f t="shared" si="1"/>
        <v>86115.72</v>
      </c>
      <c r="K43" s="8">
        <f t="shared" si="2"/>
        <v>3884.279999999999</v>
      </c>
    </row>
    <row r="44" spans="1:11" s="16" customFormat="1" ht="47.25">
      <c r="A44" s="11" t="s">
        <v>92</v>
      </c>
      <c r="B44" s="11" t="s">
        <v>43</v>
      </c>
      <c r="C44" s="12" t="s">
        <v>93</v>
      </c>
      <c r="D44" s="13">
        <v>123368</v>
      </c>
      <c r="E44" s="14">
        <v>61684</v>
      </c>
      <c r="F44" s="15">
        <f>27132.29+4931.03</f>
        <v>32063.32</v>
      </c>
      <c r="G44" s="22">
        <f t="shared" si="1"/>
        <v>93747.32</v>
      </c>
      <c r="H44" s="20"/>
      <c r="I44" s="15"/>
      <c r="J44" s="15"/>
      <c r="K44" s="15">
        <f t="shared" si="2"/>
        <v>29620.68</v>
      </c>
    </row>
    <row r="45" spans="1:11" ht="47.25">
      <c r="A45" s="5" t="s">
        <v>94</v>
      </c>
      <c r="B45" s="5" t="s">
        <v>43</v>
      </c>
      <c r="C45" s="2" t="s">
        <v>95</v>
      </c>
      <c r="D45" s="6">
        <v>23850</v>
      </c>
      <c r="E45" s="7">
        <v>11925</v>
      </c>
      <c r="F45" s="8">
        <v>7572.86</v>
      </c>
      <c r="G45" s="22">
        <f t="shared" si="1"/>
        <v>19497.86</v>
      </c>
      <c r="K45" s="8">
        <f t="shared" si="2"/>
        <v>4352.14</v>
      </c>
    </row>
    <row r="46" spans="1:11" ht="47.25">
      <c r="A46" s="5" t="s">
        <v>96</v>
      </c>
      <c r="B46" s="5" t="s">
        <v>97</v>
      </c>
      <c r="C46" s="2" t="s">
        <v>98</v>
      </c>
      <c r="D46" s="6">
        <v>12000</v>
      </c>
      <c r="F46" s="8">
        <v>12511.7</v>
      </c>
      <c r="G46" s="22">
        <f t="shared" si="1"/>
        <v>12511.7</v>
      </c>
      <c r="K46" s="8">
        <f t="shared" si="2"/>
        <v>-511.7000000000007</v>
      </c>
    </row>
    <row r="48" spans="1:11" ht="15.75">
      <c r="A48" s="17"/>
      <c r="K48" s="18"/>
    </row>
    <row r="50" spans="7:11" ht="16.5" thickBot="1">
      <c r="G50" s="28">
        <f>SUM(G2:G49)</f>
        <v>1606254.7500000005</v>
      </c>
      <c r="I50" s="27">
        <f>SUM(I2:I49)</f>
        <v>17140.309999999998</v>
      </c>
      <c r="J50" s="26"/>
      <c r="K50" s="27">
        <f>SUM(K2:K49)</f>
        <v>371090.93999999994</v>
      </c>
    </row>
    <row r="51" ht="16.5" thickTop="1"/>
  </sheetData>
  <sheetProtection/>
  <printOptions/>
  <pageMargins left="0.5" right="0.5" top="0.16" bottom="0.25" header="0.5" footer="0.16"/>
  <pageSetup horizontalDpi="600" verticalDpi="600" orientation="landscape" scale="85" r:id="rId1"/>
  <headerFooter alignWithMargins="0">
    <oddFooter>&amp;L&amp;"Arial,Bold Italic"&amp;6&amp;Z&amp;F&amp;A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tabSelected="1" workbookViewId="0" topLeftCell="A1">
      <pane xSplit="1" ySplit="2" topLeftCell="B2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B31" sqref="B31"/>
    </sheetView>
  </sheetViews>
  <sheetFormatPr defaultColWidth="9.140625" defaultRowHeight="12.75"/>
  <cols>
    <col min="1" max="1" width="24.7109375" style="11" customWidth="1"/>
    <col min="2" max="2" width="92.57421875" style="12" customWidth="1"/>
    <col min="3" max="16384" width="9.140625" style="16" customWidth="1"/>
  </cols>
  <sheetData>
    <row r="1" spans="1:2" ht="46.5" customHeight="1">
      <c r="A1" s="41" t="s">
        <v>143</v>
      </c>
      <c r="B1" s="42"/>
    </row>
    <row r="2" spans="1:2" s="32" customFormat="1" ht="59.25" customHeight="1" thickBot="1">
      <c r="A2" s="30" t="s">
        <v>133</v>
      </c>
      <c r="B2" s="31" t="s">
        <v>140</v>
      </c>
    </row>
    <row r="3" spans="1:2" s="35" customFormat="1" ht="36.75" customHeight="1">
      <c r="A3" s="33" t="s">
        <v>141</v>
      </c>
      <c r="B3" s="34" t="s">
        <v>142</v>
      </c>
    </row>
    <row r="4" spans="1:2" s="37" customFormat="1" ht="18">
      <c r="A4" s="36"/>
      <c r="B4" s="34"/>
    </row>
    <row r="5" spans="1:2" s="37" customFormat="1" ht="22.5">
      <c r="A5" s="33" t="s">
        <v>138</v>
      </c>
      <c r="B5" s="34" t="s">
        <v>144</v>
      </c>
    </row>
    <row r="6" spans="1:2" s="37" customFormat="1" ht="18">
      <c r="A6" s="36"/>
      <c r="B6" s="34"/>
    </row>
    <row r="7" spans="1:2" s="37" customFormat="1" ht="22.5">
      <c r="A7" s="33" t="s">
        <v>145</v>
      </c>
      <c r="B7" s="34" t="s">
        <v>146</v>
      </c>
    </row>
    <row r="8" spans="1:2" s="37" customFormat="1" ht="22.5">
      <c r="A8" s="33"/>
      <c r="B8" s="34"/>
    </row>
    <row r="9" spans="1:2" s="37" customFormat="1" ht="22.5">
      <c r="A9" s="33" t="s">
        <v>134</v>
      </c>
      <c r="B9" s="34" t="s">
        <v>147</v>
      </c>
    </row>
    <row r="10" spans="1:2" s="37" customFormat="1" ht="18">
      <c r="A10" s="36"/>
      <c r="B10" s="34" t="s">
        <v>148</v>
      </c>
    </row>
    <row r="11" spans="1:2" s="37" customFormat="1" ht="18">
      <c r="A11" s="36"/>
      <c r="B11" s="34" t="s">
        <v>158</v>
      </c>
    </row>
    <row r="12" spans="1:2" s="37" customFormat="1" ht="22.5">
      <c r="A12" s="33"/>
      <c r="B12" s="34"/>
    </row>
    <row r="13" spans="1:2" s="37" customFormat="1" ht="22.5">
      <c r="A13" s="33" t="s">
        <v>149</v>
      </c>
      <c r="B13" s="34" t="s">
        <v>150</v>
      </c>
    </row>
    <row r="14" spans="1:2" s="37" customFormat="1" ht="22.5">
      <c r="A14" s="33"/>
      <c r="B14" s="34" t="s">
        <v>151</v>
      </c>
    </row>
    <row r="15" spans="1:2" s="37" customFormat="1" ht="39">
      <c r="A15" s="33"/>
      <c r="B15" s="34" t="s">
        <v>159</v>
      </c>
    </row>
    <row r="16" spans="1:2" s="37" customFormat="1" ht="18">
      <c r="A16" s="36"/>
      <c r="B16" s="34"/>
    </row>
    <row r="17" spans="1:2" s="37" customFormat="1" ht="22.5">
      <c r="A17" s="33" t="s">
        <v>139</v>
      </c>
      <c r="B17" s="34" t="s">
        <v>152</v>
      </c>
    </row>
    <row r="18" spans="1:2" s="37" customFormat="1" ht="18">
      <c r="A18" s="36"/>
      <c r="B18" s="34"/>
    </row>
    <row r="19" spans="1:2" s="37" customFormat="1" ht="22.5">
      <c r="A19" s="33" t="s">
        <v>135</v>
      </c>
      <c r="B19" s="34" t="s">
        <v>153</v>
      </c>
    </row>
    <row r="20" spans="1:2" s="37" customFormat="1" ht="36">
      <c r="A20" s="36"/>
      <c r="B20" s="34" t="s">
        <v>154</v>
      </c>
    </row>
    <row r="21" spans="1:2" s="37" customFormat="1" ht="22.5">
      <c r="A21" s="33"/>
      <c r="B21" s="34" t="s">
        <v>155</v>
      </c>
    </row>
    <row r="22" spans="1:2" s="35" customFormat="1" ht="22.5">
      <c r="A22" s="33"/>
      <c r="B22" s="34"/>
    </row>
    <row r="23" spans="1:2" s="37" customFormat="1" ht="22.5">
      <c r="A23" s="33" t="s">
        <v>136</v>
      </c>
      <c r="B23" s="34" t="s">
        <v>156</v>
      </c>
    </row>
    <row r="24" spans="1:2" s="35" customFormat="1" ht="18">
      <c r="A24" s="36"/>
      <c r="B24" s="38"/>
    </row>
    <row r="25" spans="1:2" s="37" customFormat="1" ht="42" customHeight="1">
      <c r="A25" s="33" t="s">
        <v>137</v>
      </c>
      <c r="B25" s="34" t="s">
        <v>157</v>
      </c>
    </row>
    <row r="26" spans="1:2" s="37" customFormat="1" ht="28.5" customHeight="1">
      <c r="A26" s="33"/>
      <c r="B26" s="34" t="s">
        <v>160</v>
      </c>
    </row>
    <row r="27" spans="1:2" s="35" customFormat="1" ht="22.5">
      <c r="A27" s="33"/>
      <c r="B27" s="34" t="s">
        <v>161</v>
      </c>
    </row>
    <row r="28" spans="1:2" s="35" customFormat="1" ht="18">
      <c r="A28" s="36"/>
      <c r="B28" s="34" t="s">
        <v>162</v>
      </c>
    </row>
    <row r="29" spans="1:2" s="35" customFormat="1" ht="18">
      <c r="A29" s="36"/>
      <c r="B29" s="34" t="s">
        <v>163</v>
      </c>
    </row>
    <row r="30" spans="1:2" s="35" customFormat="1" ht="18">
      <c r="A30" s="36"/>
      <c r="B30" s="34" t="s">
        <v>164</v>
      </c>
    </row>
    <row r="31" spans="1:2" s="35" customFormat="1" ht="22.5">
      <c r="A31" s="33"/>
      <c r="B31" s="43"/>
    </row>
    <row r="32" spans="1:2" s="35" customFormat="1" ht="18">
      <c r="A32" s="36"/>
      <c r="B32" s="34"/>
    </row>
    <row r="33" spans="1:2" s="35" customFormat="1" ht="22.5">
      <c r="A33" s="40"/>
      <c r="B33" s="38"/>
    </row>
    <row r="34" spans="1:2" s="35" customFormat="1" ht="22.5">
      <c r="A34" s="33"/>
      <c r="B34" s="34"/>
    </row>
    <row r="35" spans="1:2" s="35" customFormat="1" ht="22.5">
      <c r="A35" s="33"/>
      <c r="B35" s="34"/>
    </row>
    <row r="36" spans="1:2" s="35" customFormat="1" ht="18">
      <c r="A36" s="36"/>
      <c r="B36" s="34"/>
    </row>
    <row r="37" spans="1:2" s="35" customFormat="1" ht="18">
      <c r="A37" s="36"/>
      <c r="B37" s="34"/>
    </row>
    <row r="38" spans="1:2" s="35" customFormat="1" ht="18">
      <c r="A38" s="36"/>
      <c r="B38" s="38"/>
    </row>
    <row r="39" spans="1:2" s="35" customFormat="1" ht="22.5">
      <c r="A39" s="33"/>
      <c r="B39" s="34"/>
    </row>
    <row r="40" spans="1:2" s="35" customFormat="1" ht="22.5">
      <c r="A40" s="33"/>
      <c r="B40" s="34"/>
    </row>
    <row r="41" spans="1:2" s="35" customFormat="1" ht="18">
      <c r="A41" s="36"/>
      <c r="B41" s="38"/>
    </row>
    <row r="42" spans="1:2" s="35" customFormat="1" ht="22.5">
      <c r="A42" s="33"/>
      <c r="B42" s="34"/>
    </row>
    <row r="43" spans="1:2" s="35" customFormat="1" ht="18">
      <c r="A43" s="36"/>
      <c r="B43" s="34"/>
    </row>
    <row r="44" spans="1:2" s="35" customFormat="1" ht="18">
      <c r="A44" s="36"/>
      <c r="B44" s="34"/>
    </row>
    <row r="45" spans="1:2" s="35" customFormat="1" ht="18">
      <c r="A45" s="36"/>
      <c r="B45" s="34"/>
    </row>
    <row r="46" spans="1:2" s="35" customFormat="1" ht="22.5">
      <c r="A46" s="33"/>
      <c r="B46" s="34"/>
    </row>
    <row r="47" spans="1:2" s="35" customFormat="1" ht="22.5">
      <c r="A47" s="33"/>
      <c r="B47" s="34"/>
    </row>
    <row r="48" spans="1:2" s="35" customFormat="1" ht="18">
      <c r="A48" s="36"/>
      <c r="B48" s="34"/>
    </row>
    <row r="49" spans="1:2" s="35" customFormat="1" ht="18">
      <c r="A49" s="36"/>
      <c r="B49" s="34"/>
    </row>
    <row r="50" spans="1:2" s="35" customFormat="1" ht="18">
      <c r="A50" s="36"/>
      <c r="B50" s="34"/>
    </row>
    <row r="51" spans="1:2" s="35" customFormat="1" ht="18">
      <c r="A51" s="36"/>
      <c r="B51" s="34"/>
    </row>
    <row r="52" s="35" customFormat="1" ht="18">
      <c r="A52" s="36"/>
    </row>
    <row r="53" spans="1:2" s="35" customFormat="1" ht="22.5">
      <c r="A53" s="33"/>
      <c r="B53" s="34"/>
    </row>
    <row r="54" spans="1:2" s="35" customFormat="1" ht="22.5">
      <c r="A54" s="33"/>
      <c r="B54" s="34"/>
    </row>
    <row r="55" spans="1:2" s="35" customFormat="1" ht="18">
      <c r="A55" s="36"/>
      <c r="B55" s="34"/>
    </row>
    <row r="56" spans="1:2" s="35" customFormat="1" ht="18">
      <c r="A56" s="36"/>
      <c r="B56" s="34"/>
    </row>
    <row r="57" spans="1:2" s="35" customFormat="1" ht="18">
      <c r="A57" s="36"/>
      <c r="B57" s="34"/>
    </row>
    <row r="58" s="35" customFormat="1" ht="15" customHeight="1">
      <c r="A58" s="36"/>
    </row>
    <row r="59" spans="1:2" s="35" customFormat="1" ht="22.5">
      <c r="A59" s="33"/>
      <c r="B59" s="34"/>
    </row>
    <row r="60" spans="1:2" s="35" customFormat="1" ht="18">
      <c r="A60" s="36"/>
      <c r="B60" s="34"/>
    </row>
    <row r="61" spans="1:2" s="35" customFormat="1" ht="18">
      <c r="A61" s="36"/>
      <c r="B61" s="34"/>
    </row>
    <row r="62" spans="1:2" s="35" customFormat="1" ht="18">
      <c r="A62" s="36"/>
      <c r="B62" s="34"/>
    </row>
    <row r="63" s="35" customFormat="1" ht="18">
      <c r="A63" s="36"/>
    </row>
    <row r="64" spans="1:2" s="35" customFormat="1" ht="18">
      <c r="A64" s="36"/>
      <c r="B64" s="34"/>
    </row>
    <row r="65" spans="1:2" s="35" customFormat="1" ht="18">
      <c r="A65" s="36"/>
      <c r="B65" s="34"/>
    </row>
    <row r="66" spans="1:2" s="35" customFormat="1" ht="18">
      <c r="A66" s="39"/>
      <c r="B66" s="38"/>
    </row>
    <row r="67" spans="1:2" s="35" customFormat="1" ht="22.5">
      <c r="A67" s="33"/>
      <c r="B67" s="38"/>
    </row>
    <row r="68" spans="1:2" s="35" customFormat="1" ht="18">
      <c r="A68" s="36"/>
      <c r="B68" s="34"/>
    </row>
    <row r="69" spans="1:2" s="35" customFormat="1" ht="18">
      <c r="A69" s="36"/>
      <c r="B69" s="34"/>
    </row>
    <row r="70" spans="1:2" s="35" customFormat="1" ht="18">
      <c r="A70" s="36"/>
      <c r="B70" s="34"/>
    </row>
    <row r="71" spans="1:2" s="35" customFormat="1" ht="18">
      <c r="A71" s="36"/>
      <c r="B71" s="34"/>
    </row>
    <row r="72" spans="1:2" s="35" customFormat="1" ht="18">
      <c r="A72" s="36"/>
      <c r="B72" s="34"/>
    </row>
    <row r="73" spans="1:2" ht="15.75">
      <c r="A73" s="5"/>
      <c r="B73" s="2"/>
    </row>
    <row r="74" spans="1:2" ht="15.75">
      <c r="A74" s="5"/>
      <c r="B74" s="2"/>
    </row>
    <row r="75" spans="1:2" ht="15.75">
      <c r="A75" s="5"/>
      <c r="B75" s="2"/>
    </row>
    <row r="76" spans="1:2" ht="15.75">
      <c r="A76" s="5"/>
      <c r="B76" s="2"/>
    </row>
    <row r="77" spans="1:2" ht="15.75">
      <c r="A77" s="5"/>
      <c r="B77" s="2"/>
    </row>
    <row r="78" spans="1:2" ht="22.5" customHeight="1">
      <c r="A78" s="5"/>
      <c r="B78" s="2"/>
    </row>
    <row r="79" spans="1:2" ht="15.75">
      <c r="A79" s="5"/>
      <c r="B79" s="2"/>
    </row>
    <row r="80" spans="1:2" ht="15.75">
      <c r="A80" s="5"/>
      <c r="B80" s="2"/>
    </row>
    <row r="81" spans="1:2" ht="15.75">
      <c r="A81" s="5"/>
      <c r="B81" s="2"/>
    </row>
    <row r="82" spans="1:2" ht="15.75">
      <c r="A82" s="5"/>
      <c r="B82" s="2"/>
    </row>
    <row r="83" spans="1:2" ht="15.75">
      <c r="A83" s="5"/>
      <c r="B83" s="2"/>
    </row>
    <row r="84" spans="1:2" ht="15.75">
      <c r="A84" s="5"/>
      <c r="B84" s="2"/>
    </row>
  </sheetData>
  <sheetProtection/>
  <mergeCells count="1">
    <mergeCell ref="A1:B1"/>
  </mergeCells>
  <printOptions/>
  <pageMargins left="0.18" right="0.16" top="0.16" bottom="0.25" header="0.5" footer="0.16"/>
  <pageSetup horizontalDpi="600" verticalDpi="600" orientation="portrait" scale="89" r:id="rId1"/>
  <rowBreaks count="1" manualBreakCount="1">
    <brk id="3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kluchies</cp:lastModifiedBy>
  <cp:lastPrinted>2012-04-16T14:03:49Z</cp:lastPrinted>
  <dcterms:created xsi:type="dcterms:W3CDTF">2006-06-06T13:54:43Z</dcterms:created>
  <dcterms:modified xsi:type="dcterms:W3CDTF">2012-04-16T14:03:49Z</dcterms:modified>
  <cp:category/>
  <cp:version/>
  <cp:contentType/>
  <cp:contentStatus/>
</cp:coreProperties>
</file>